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75" windowWidth="11295" windowHeight="5985" tabRatio="801"/>
  </bookViews>
  <sheets>
    <sheet name="R&amp;P Summary " sheetId="4" r:id="rId1"/>
    <sheet name="Receipts" sheetId="3" r:id="rId2"/>
    <sheet name="Payments" sheetId="5" r:id="rId3"/>
    <sheet name="2001-2002 explainers" sheetId="6" r:id="rId4"/>
    <sheet name="Return" sheetId="7" r:id="rId5"/>
    <sheet name="VAT" sheetId="9" r:id="rId6"/>
    <sheet name="Assets" sheetId="10" r:id="rId7"/>
    <sheet name="Check Sheet" sheetId="8" r:id="rId8"/>
    <sheet name="Deficiencies" sheetId="11" r:id="rId9"/>
  </sheets>
  <definedNames>
    <definedName name="_xlnm._FilterDatabase" localSheetId="2" hidden="1">Payments!$A$3:$E$35</definedName>
    <definedName name="_xlnm._FilterDatabase" localSheetId="1" hidden="1">Receipts!$A$3:$D$20</definedName>
    <definedName name="_xlnm.Print_Area" localSheetId="0">'R&amp;P Summary '!$A$1:$F$40</definedName>
  </definedNames>
  <calcPr calcId="125725"/>
</workbook>
</file>

<file path=xl/calcChain.xml><?xml version="1.0" encoding="utf-8"?>
<calcChain xmlns="http://schemas.openxmlformats.org/spreadsheetml/2006/main">
  <c r="G2" i="6"/>
  <c r="G3"/>
  <c r="G4"/>
  <c r="G6"/>
  <c r="G7"/>
  <c r="G8"/>
  <c r="G11"/>
  <c r="G12"/>
  <c r="I14"/>
  <c r="B17" i="10"/>
  <c r="H11" i="5"/>
  <c r="D38"/>
  <c r="H38"/>
  <c r="C23" i="3"/>
  <c r="D8" i="7"/>
  <c r="E8"/>
  <c r="D9"/>
  <c r="E9"/>
  <c r="A7" i="9"/>
  <c r="B7"/>
  <c r="D7"/>
  <c r="A8"/>
  <c r="B8"/>
  <c r="D8"/>
  <c r="D10" l="1"/>
</calcChain>
</file>

<file path=xl/comments1.xml><?xml version="1.0" encoding="utf-8"?>
<comments xmlns="http://schemas.openxmlformats.org/spreadsheetml/2006/main">
  <authors>
    <author>home</author>
  </authors>
  <commentList>
    <comment ref="E3" authorId="0">
      <text>
        <r>
          <rPr>
            <b/>
            <sz val="8"/>
            <color indexed="81"/>
            <rFont val="Tahoma"/>
          </rPr>
          <t>Includes Clerk and Caretaker remuneration</t>
        </r>
      </text>
    </comment>
  </commentList>
</comments>
</file>

<file path=xl/comments2.xml><?xml version="1.0" encoding="utf-8"?>
<comments xmlns="http://schemas.openxmlformats.org/spreadsheetml/2006/main">
  <authors>
    <author>Keith Wheeler</author>
  </authors>
  <commentList>
    <comment ref="A4" authorId="0">
      <text>
        <r>
          <rPr>
            <sz val="8"/>
            <color indexed="81"/>
            <rFont val="Tahoma"/>
          </rPr>
          <t xml:space="preserve">Unpresented cheque from 2000-2001
</t>
        </r>
      </text>
    </comment>
    <comment ref="A5" authorId="0">
      <text>
        <r>
          <rPr>
            <sz val="8"/>
            <color indexed="81"/>
            <rFont val="Tahoma"/>
          </rPr>
          <t>Unpresented cheque from 2000-2001</t>
        </r>
      </text>
    </comment>
    <comment ref="A6" authorId="0">
      <text>
        <r>
          <rPr>
            <sz val="8"/>
            <color indexed="81"/>
            <rFont val="Tahoma"/>
          </rPr>
          <t>Unpresented cheque from 2000-2001</t>
        </r>
      </text>
    </comment>
  </commentList>
</comments>
</file>

<file path=xl/comments3.xml><?xml version="1.0" encoding="utf-8"?>
<comments xmlns="http://schemas.openxmlformats.org/spreadsheetml/2006/main">
  <authors>
    <author>Keith Wheeler</author>
  </authors>
  <commentList>
    <comment ref="E2" authorId="0">
      <text>
        <r>
          <rPr>
            <sz val="8"/>
            <color indexed="81"/>
            <rFont val="Tahoma"/>
          </rPr>
          <t>Note 1</t>
        </r>
      </text>
    </comment>
    <comment ref="E4" authorId="0">
      <text>
        <r>
          <rPr>
            <sz val="8"/>
            <color indexed="81"/>
            <rFont val="Tahoma"/>
          </rPr>
          <t>Note 2</t>
        </r>
      </text>
    </comment>
    <comment ref="B5" authorId="0">
      <text>
        <r>
          <rPr>
            <sz val="8"/>
            <color indexed="81"/>
            <rFont val="Tahoma"/>
          </rPr>
          <t>Note 4</t>
        </r>
      </text>
    </comment>
    <comment ref="D6" authorId="0">
      <text>
        <r>
          <rPr>
            <sz val="8"/>
            <color indexed="81"/>
            <rFont val="Tahoma"/>
          </rPr>
          <t>Note 3</t>
        </r>
      </text>
    </comment>
    <comment ref="E10" authorId="0">
      <text>
        <r>
          <rPr>
            <sz val="8"/>
            <color indexed="81"/>
            <rFont val="Tahoma"/>
          </rPr>
          <t>Note 5</t>
        </r>
      </text>
    </comment>
  </commentList>
</comments>
</file>

<file path=xl/sharedStrings.xml><?xml version="1.0" encoding="utf-8"?>
<sst xmlns="http://schemas.openxmlformats.org/spreadsheetml/2006/main" count="251" uniqueCount="169">
  <si>
    <t>Date</t>
  </si>
  <si>
    <t>RECONCILIATION</t>
  </si>
  <si>
    <t>Last Year</t>
  </si>
  <si>
    <t>This Year</t>
  </si>
  <si>
    <t>Receipts</t>
  </si>
  <si>
    <t>Payments</t>
  </si>
  <si>
    <t>Total payments for period</t>
  </si>
  <si>
    <t>Total receipts for period</t>
  </si>
  <si>
    <t>Responsible Finance Officer</t>
  </si>
  <si>
    <t>Chairman</t>
  </si>
  <si>
    <t>Cllr K. Wheeler</t>
  </si>
  <si>
    <t>Sports Association</t>
  </si>
  <si>
    <t>Insurance</t>
  </si>
  <si>
    <t>Maintenance</t>
  </si>
  <si>
    <t>Cornhill Insurance</t>
  </si>
  <si>
    <t>Caretaker</t>
  </si>
  <si>
    <t>Admin</t>
  </si>
  <si>
    <t>Precept</t>
  </si>
  <si>
    <t>2001 - 2002 Accounts</t>
  </si>
  <si>
    <t>Cheque</t>
  </si>
  <si>
    <t>Amount</t>
  </si>
  <si>
    <t>Category</t>
  </si>
  <si>
    <t>Not used</t>
  </si>
  <si>
    <t>Cancelled</t>
  </si>
  <si>
    <t>PALC Fee</t>
  </si>
  <si>
    <t>Hundleton WI Dinner</t>
  </si>
  <si>
    <t>ES Electrical</t>
  </si>
  <si>
    <t>Kevin Rees Mowers</t>
  </si>
  <si>
    <t>Mrs Williams Caretaker</t>
  </si>
  <si>
    <t>Miss Harris</t>
  </si>
  <si>
    <t>Mrs Williams re Crockery</t>
  </si>
  <si>
    <t>Mrs Williaims Caretaker</t>
  </si>
  <si>
    <t>C Harries Clerk</t>
  </si>
  <si>
    <t xml:space="preserve">FPS Pavillion </t>
  </si>
  <si>
    <t>Mr Sheppard</t>
  </si>
  <si>
    <t>Willowdale</t>
  </si>
  <si>
    <t>British Legion</t>
  </si>
  <si>
    <t>PALC</t>
  </si>
  <si>
    <t>PCC Planning</t>
  </si>
  <si>
    <t>Western Telegraph</t>
  </si>
  <si>
    <t>Audit Commission</t>
  </si>
  <si>
    <t>R Watkins</t>
  </si>
  <si>
    <t>PCC Precept</t>
  </si>
  <si>
    <t>PCC Pavillion Rental</t>
  </si>
  <si>
    <t>Mower Maintenance</t>
  </si>
  <si>
    <t>P</t>
  </si>
  <si>
    <t>S137</t>
  </si>
  <si>
    <t>Maint</t>
  </si>
  <si>
    <t>Care</t>
  </si>
  <si>
    <t>Sports</t>
  </si>
  <si>
    <t>Insur</t>
  </si>
  <si>
    <t>Clerk</t>
  </si>
  <si>
    <t>Fire</t>
  </si>
  <si>
    <t>Proj</t>
  </si>
  <si>
    <t>MF</t>
  </si>
  <si>
    <t>SP</t>
  </si>
  <si>
    <t>S137 Payments</t>
  </si>
  <si>
    <t>Community Account</t>
  </si>
  <si>
    <t>IC</t>
  </si>
  <si>
    <t>Interest Business Premium A/C</t>
  </si>
  <si>
    <t>Interest on Community A/C</t>
  </si>
  <si>
    <t>Interest on HI Business A/C</t>
  </si>
  <si>
    <t>IBP</t>
  </si>
  <si>
    <t>HIB</t>
  </si>
  <si>
    <t>Staff costs</t>
  </si>
  <si>
    <t>Capital Repayments</t>
  </si>
  <si>
    <t>Loan Interest /</t>
  </si>
  <si>
    <t>(A)</t>
  </si>
  <si>
    <t>(B)</t>
  </si>
  <si>
    <t>Total other payments</t>
  </si>
  <si>
    <t>(Less A+B)</t>
  </si>
  <si>
    <t>total payments as per balance sheet</t>
  </si>
  <si>
    <t>Carried forward from last year</t>
  </si>
  <si>
    <t>Annual precept</t>
  </si>
  <si>
    <t>total other reciepts</t>
  </si>
  <si>
    <t>Balances brought forward</t>
  </si>
  <si>
    <t>(+) Annual Precept</t>
  </si>
  <si>
    <t>(+) Total other receipts</t>
  </si>
  <si>
    <t>(-) Staff costs</t>
  </si>
  <si>
    <t>(-) Loan interest / Capital repayments</t>
  </si>
  <si>
    <t>(=) Balances carried forward</t>
  </si>
  <si>
    <t>Total fixed assets</t>
  </si>
  <si>
    <t>Total cash and investments</t>
  </si>
  <si>
    <t>(-) Total other payments</t>
  </si>
  <si>
    <t>Total borrowings</t>
  </si>
  <si>
    <t>Last Year        ( 2000-  2001)</t>
  </si>
  <si>
    <t>This Year ( 2001 - 2002 )</t>
  </si>
  <si>
    <t>Item</t>
  </si>
  <si>
    <t>Notes:</t>
  </si>
  <si>
    <t>Clerk and Caretaker reimbursement</t>
  </si>
  <si>
    <t>Bank Charges</t>
  </si>
  <si>
    <t>Receipt</t>
  </si>
  <si>
    <t>P14</t>
  </si>
  <si>
    <t>P2</t>
  </si>
  <si>
    <t>P5</t>
  </si>
  <si>
    <t>P4</t>
  </si>
  <si>
    <t>P13</t>
  </si>
  <si>
    <t>P12</t>
  </si>
  <si>
    <t>P11</t>
  </si>
  <si>
    <t>P3</t>
  </si>
  <si>
    <t>P6</t>
  </si>
  <si>
    <t>P7</t>
  </si>
  <si>
    <t>P8</t>
  </si>
  <si>
    <t>P9</t>
  </si>
  <si>
    <t>P10</t>
  </si>
  <si>
    <t>Minutes Page</t>
  </si>
  <si>
    <t>P1</t>
  </si>
  <si>
    <t>Bank Stmnt      /Page</t>
  </si>
  <si>
    <t>CA/79</t>
  </si>
  <si>
    <t>CA/78</t>
  </si>
  <si>
    <t>CA/77</t>
  </si>
  <si>
    <t>CA/76</t>
  </si>
  <si>
    <t>HIB/8</t>
  </si>
  <si>
    <t>BP/7</t>
  </si>
  <si>
    <t>BP/8</t>
  </si>
  <si>
    <t>VAT Recoverable</t>
  </si>
  <si>
    <t>Total Payments</t>
  </si>
  <si>
    <t>Accounts Check Sheet</t>
  </si>
  <si>
    <r>
      <t xml:space="preserve">Year </t>
    </r>
    <r>
      <rPr>
        <b/>
        <sz val="10"/>
        <rFont val="Arial"/>
        <family val="2"/>
      </rPr>
      <t>April 1st 2001</t>
    </r>
    <r>
      <rPr>
        <sz val="10"/>
        <rFont val="Arial"/>
      </rPr>
      <t xml:space="preserve"> to </t>
    </r>
    <r>
      <rPr>
        <b/>
        <sz val="10"/>
        <rFont val="Arial"/>
        <family val="2"/>
      </rPr>
      <t>March 31st 2002</t>
    </r>
  </si>
  <si>
    <t>Receipts and Payments Account</t>
  </si>
  <si>
    <t>Receipts Summary and Breakdown</t>
  </si>
  <si>
    <t>Payments Summary and Breakdown</t>
  </si>
  <si>
    <t>Bank Statements</t>
  </si>
  <si>
    <t>High Interest Business Account</t>
  </si>
  <si>
    <t>Business Premium Account</t>
  </si>
  <si>
    <t>Invoices / supplier payment receipts</t>
  </si>
  <si>
    <t>Accounts  Annual Return</t>
  </si>
  <si>
    <t>Explanatory notes</t>
  </si>
  <si>
    <t>Asset list</t>
  </si>
  <si>
    <t>Other</t>
  </si>
  <si>
    <t>VAT Recovery</t>
  </si>
  <si>
    <t>The following items have been identified as VAT Recoverable</t>
  </si>
  <si>
    <t>VAT</t>
  </si>
  <si>
    <t>Total VAT Recoverable for Year ended 31 March 2002</t>
  </si>
  <si>
    <t>Note:</t>
  </si>
  <si>
    <t>This amount has not been reclaimed and should be carried forward to next VAT claim</t>
  </si>
  <si>
    <t>Hundleton Sports Pavilion</t>
  </si>
  <si>
    <t>Rhoscrowther Hall</t>
  </si>
  <si>
    <t>Timber Construction Store</t>
  </si>
  <si>
    <t>Mowers</t>
  </si>
  <si>
    <t>Insured Value</t>
  </si>
  <si>
    <t>Total Assets Insured Value</t>
  </si>
  <si>
    <t>HUNDLETON COMMUNITY COUNCIL</t>
  </si>
  <si>
    <t>No receipts or minutes for:
1) Hundleton WI Dinner  100648 - 19/03/01 for £300
2) PCC Planning Fee 100670 - 29/01/02 for $760
3) Western Telegraph 100671 - 29/01/02 for £62.40</t>
  </si>
  <si>
    <t>All Accounts including £369.63 unpresented cheques</t>
  </si>
  <si>
    <t>Values taken from 2001 - 2001 accounts</t>
  </si>
  <si>
    <t>Hall Lease £1,000 not recvd during 2001-2002 / VAT of £1,617 recovered in 2000-2001</t>
  </si>
  <si>
    <t>Bank document storage Chrge</t>
  </si>
  <si>
    <t>Assets held by the Council at 31st March 2003 are:</t>
  </si>
  <si>
    <t>Clerk Barbara Rapley</t>
  </si>
  <si>
    <t>Barbara Rapley - Clerk</t>
  </si>
  <si>
    <t>_____________________________________</t>
  </si>
  <si>
    <t>____________</t>
  </si>
  <si>
    <t>Fire Protection</t>
  </si>
  <si>
    <t>Reclaimed VAT</t>
  </si>
  <si>
    <t>Total</t>
  </si>
  <si>
    <t>Malcolm McCormack</t>
  </si>
  <si>
    <t>Internal Auditor</t>
  </si>
  <si>
    <t>Donation Sports Assoc</t>
  </si>
  <si>
    <t>Less total payments to 31.03.20</t>
  </si>
  <si>
    <t>Balance at Bank 01/04/2019</t>
  </si>
  <si>
    <t>Total Receiots to 31.03.20</t>
  </si>
  <si>
    <t>7,136..14</t>
  </si>
  <si>
    <t>Reconciled  Balance as at 31.03.2020</t>
  </si>
  <si>
    <t>Bank Staement Balance 31/03/20</t>
  </si>
  <si>
    <t>Reconciled Balance</t>
  </si>
  <si>
    <t>Less uncleared Cheques</t>
  </si>
  <si>
    <t>11th May 2020</t>
  </si>
  <si>
    <t>15th May 2020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</si>
</sst>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164" formatCode="&quot;£&quot;#,##0.00"/>
    <numFmt numFmtId="165" formatCode="d/mmm/yy"/>
  </numFmts>
  <fonts count="9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3" fillId="0" borderId="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/>
    <xf numFmtId="4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3" fillId="0" borderId="4" xfId="0" applyFont="1" applyBorder="1"/>
    <xf numFmtId="4" fontId="3" fillId="0" borderId="4" xfId="0" applyNumberFormat="1" applyFont="1" applyBorder="1"/>
    <xf numFmtId="4" fontId="3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4" fontId="1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0" applyFont="1"/>
    <xf numFmtId="0" fontId="3" fillId="0" borderId="6" xfId="0" applyFont="1" applyBorder="1" applyAlignment="1">
      <alignment horizontal="right"/>
    </xf>
    <xf numFmtId="4" fontId="3" fillId="0" borderId="7" xfId="0" applyNumberFormat="1" applyFont="1" applyBorder="1"/>
    <xf numFmtId="0" fontId="1" fillId="0" borderId="0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3" fillId="0" borderId="1" xfId="0" applyFont="1" applyBorder="1"/>
    <xf numFmtId="4" fontId="3" fillId="0" borderId="6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9" xfId="0" applyBorder="1"/>
    <xf numFmtId="164" fontId="1" fillId="0" borderId="9" xfId="0" applyNumberFormat="1" applyFont="1" applyBorder="1"/>
    <xf numFmtId="165" fontId="0" fillId="0" borderId="0" xfId="0" applyNumberFormat="1"/>
    <xf numFmtId="165" fontId="0" fillId="0" borderId="1" xfId="0" applyNumberFormat="1" applyBorder="1"/>
    <xf numFmtId="165" fontId="0" fillId="0" borderId="9" xfId="0" applyNumberFormat="1" applyBorder="1"/>
    <xf numFmtId="0" fontId="0" fillId="0" borderId="0" xfId="0" applyBorder="1"/>
    <xf numFmtId="0" fontId="0" fillId="0" borderId="3" xfId="0" applyBorder="1"/>
    <xf numFmtId="164" fontId="1" fillId="0" borderId="1" xfId="0" applyNumberFormat="1" applyFont="1" applyBorder="1"/>
    <xf numFmtId="0" fontId="3" fillId="0" borderId="0" xfId="0" applyFont="1" applyAlignment="1">
      <alignment horizontal="left"/>
    </xf>
    <xf numFmtId="4" fontId="1" fillId="0" borderId="10" xfId="0" applyNumberFormat="1" applyFont="1" applyBorder="1"/>
    <xf numFmtId="4" fontId="1" fillId="0" borderId="0" xfId="0" applyNumberFormat="1" applyFont="1" applyBorder="1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0" fontId="1" fillId="0" borderId="0" xfId="0" applyFont="1" applyAlignment="1">
      <alignment vertical="top"/>
    </xf>
    <xf numFmtId="0" fontId="1" fillId="2" borderId="9" xfId="0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wrapText="1"/>
    </xf>
    <xf numFmtId="0" fontId="0" fillId="2" borderId="9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165" fontId="1" fillId="0" borderId="9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5" fontId="0" fillId="2" borderId="1" xfId="0" applyNumberFormat="1" applyFill="1" applyBorder="1"/>
    <xf numFmtId="4" fontId="0" fillId="2" borderId="1" xfId="0" applyNumberFormat="1" applyFill="1" applyBorder="1"/>
    <xf numFmtId="4" fontId="1" fillId="0" borderId="9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4" fontId="0" fillId="0" borderId="10" xfId="0" applyNumberFormat="1" applyBorder="1"/>
    <xf numFmtId="0" fontId="0" fillId="0" borderId="2" xfId="0" applyBorder="1"/>
    <xf numFmtId="0" fontId="7" fillId="0" borderId="0" xfId="0" applyFont="1" applyAlignment="1">
      <alignment horizontal="right"/>
    </xf>
    <xf numFmtId="164" fontId="0" fillId="0" borderId="10" xfId="0" applyNumberFormat="1" applyBorder="1"/>
    <xf numFmtId="0" fontId="0" fillId="0" borderId="0" xfId="0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/>
    <xf numFmtId="4" fontId="3" fillId="0" borderId="1" xfId="0" applyNumberFormat="1" applyFont="1" applyFill="1" applyBorder="1"/>
    <xf numFmtId="8" fontId="1" fillId="0" borderId="0" xfId="0" applyNumberFormat="1" applyFont="1"/>
    <xf numFmtId="4" fontId="1" fillId="0" borderId="0" xfId="0" applyNumberFormat="1" applyFont="1"/>
    <xf numFmtId="4" fontId="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Layout" topLeftCell="A2" zoomScaleNormal="75" workbookViewId="0">
      <selection activeCell="F31" sqref="F31"/>
    </sheetView>
  </sheetViews>
  <sheetFormatPr defaultRowHeight="12.75"/>
  <cols>
    <col min="1" max="1" width="35.7109375" style="3" customWidth="1"/>
    <col min="2" max="3" width="12" style="4" customWidth="1"/>
    <col min="4" max="4" width="35.7109375" style="3" customWidth="1"/>
    <col min="5" max="5" width="12" style="9" customWidth="1"/>
    <col min="6" max="6" width="12" style="4" customWidth="1"/>
    <col min="7" max="7" width="48.28515625" style="3" customWidth="1"/>
    <col min="8" max="16384" width="9.140625" style="3"/>
  </cols>
  <sheetData>
    <row r="1" spans="1:10" s="2" customFormat="1" ht="13.5" thickBot="1">
      <c r="A1" s="29" t="s">
        <v>4</v>
      </c>
      <c r="B1" s="30" t="s">
        <v>2</v>
      </c>
      <c r="C1" s="30" t="s">
        <v>3</v>
      </c>
      <c r="D1" s="29" t="s">
        <v>5</v>
      </c>
      <c r="E1" s="37" t="s">
        <v>2</v>
      </c>
      <c r="F1" s="30" t="s">
        <v>3</v>
      </c>
      <c r="G1" s="32"/>
      <c r="H1" s="16"/>
      <c r="I1" s="14"/>
      <c r="J1" s="36"/>
    </row>
    <row r="2" spans="1:10" ht="13.5" thickTop="1">
      <c r="A2" s="34" t="s">
        <v>17</v>
      </c>
      <c r="B2" s="5">
        <v>4580</v>
      </c>
      <c r="C2" s="5">
        <v>4580</v>
      </c>
      <c r="D2" s="8" t="s">
        <v>16</v>
      </c>
      <c r="E2" s="39">
        <v>602.79</v>
      </c>
      <c r="F2" s="5">
        <v>716.34</v>
      </c>
      <c r="G2" s="32"/>
      <c r="H2" s="16"/>
      <c r="I2" s="16"/>
      <c r="J2" s="12"/>
    </row>
    <row r="3" spans="1:10">
      <c r="A3" s="8" t="s">
        <v>154</v>
      </c>
      <c r="B3" s="5">
        <v>442.96</v>
      </c>
      <c r="C3" s="5">
        <v>264.44</v>
      </c>
      <c r="D3" s="8" t="s">
        <v>15</v>
      </c>
      <c r="E3" s="18">
        <v>760</v>
      </c>
      <c r="F3" s="89">
        <v>760</v>
      </c>
      <c r="G3" s="32"/>
      <c r="H3" s="16"/>
      <c r="I3" s="14"/>
      <c r="J3" s="12"/>
    </row>
    <row r="4" spans="1:10">
      <c r="A4" s="8" t="s">
        <v>158</v>
      </c>
      <c r="B4" s="5">
        <v>944.66</v>
      </c>
      <c r="C4" s="5">
        <v>2291.6999999999998</v>
      </c>
      <c r="D4" s="8" t="s">
        <v>51</v>
      </c>
      <c r="E4" s="18">
        <v>960</v>
      </c>
      <c r="F4" s="89">
        <v>1060</v>
      </c>
      <c r="G4" s="32"/>
      <c r="H4" s="16"/>
      <c r="I4" s="14"/>
      <c r="J4" s="12"/>
    </row>
    <row r="5" spans="1:10">
      <c r="A5" s="8"/>
      <c r="B5" s="5"/>
      <c r="C5" s="5"/>
      <c r="D5" s="8" t="s">
        <v>12</v>
      </c>
      <c r="E5" s="18">
        <v>1041.25</v>
      </c>
      <c r="F5" s="89">
        <v>1065.05</v>
      </c>
      <c r="G5" s="32"/>
      <c r="H5" s="16"/>
      <c r="I5" s="14"/>
      <c r="J5" s="12"/>
    </row>
    <row r="6" spans="1:10">
      <c r="A6" s="8"/>
      <c r="B6" s="5"/>
      <c r="C6" s="5"/>
      <c r="D6" s="8" t="s">
        <v>13</v>
      </c>
      <c r="E6" s="18">
        <v>1714.63</v>
      </c>
      <c r="F6" s="89">
        <v>5092.99</v>
      </c>
      <c r="G6" s="32"/>
      <c r="H6" s="16"/>
      <c r="I6" s="14"/>
      <c r="J6" s="12"/>
    </row>
    <row r="7" spans="1:10">
      <c r="A7" s="8"/>
      <c r="B7" s="5"/>
      <c r="C7" s="5"/>
      <c r="D7" s="19" t="s">
        <v>56</v>
      </c>
      <c r="E7" s="18">
        <v>20</v>
      </c>
      <c r="F7" s="89">
        <v>220</v>
      </c>
      <c r="G7" s="32"/>
      <c r="H7" s="16"/>
      <c r="I7" s="14"/>
      <c r="J7" s="12"/>
    </row>
    <row r="8" spans="1:10">
      <c r="A8" s="8"/>
      <c r="B8" s="5"/>
      <c r="C8" s="5"/>
      <c r="D8" s="8" t="s">
        <v>153</v>
      </c>
      <c r="E8" s="18">
        <v>42.05</v>
      </c>
      <c r="F8" s="89">
        <v>76.849999999999994</v>
      </c>
      <c r="G8" s="16"/>
      <c r="H8" s="16"/>
      <c r="I8" s="14"/>
      <c r="J8" s="12"/>
    </row>
    <row r="9" spans="1:10">
      <c r="A9" s="8"/>
      <c r="B9" s="5"/>
      <c r="C9" s="5"/>
      <c r="D9" s="8"/>
      <c r="E9" s="18"/>
      <c r="F9" s="89"/>
      <c r="G9" s="32"/>
      <c r="H9" s="16"/>
      <c r="I9" s="14"/>
      <c r="J9" s="12"/>
    </row>
    <row r="10" spans="1:10">
      <c r="A10" s="8"/>
      <c r="B10" s="5"/>
      <c r="C10" s="5"/>
      <c r="D10" s="8"/>
      <c r="E10" s="38"/>
      <c r="F10" s="89"/>
      <c r="G10" s="32"/>
      <c r="H10" s="16"/>
      <c r="I10" s="14"/>
      <c r="J10" s="12"/>
    </row>
    <row r="11" spans="1:10">
      <c r="A11" s="8"/>
      <c r="B11" s="5"/>
      <c r="C11" s="5"/>
      <c r="D11" s="8"/>
      <c r="E11" s="38"/>
      <c r="F11" s="5"/>
      <c r="G11" s="32"/>
      <c r="H11" s="16"/>
      <c r="I11" s="14"/>
      <c r="J11" s="14"/>
    </row>
    <row r="12" spans="1:10">
      <c r="A12" s="8"/>
      <c r="B12" s="5"/>
      <c r="C12" s="5"/>
      <c r="D12" s="8"/>
      <c r="E12" s="18"/>
      <c r="F12" s="5"/>
      <c r="G12" s="12"/>
      <c r="H12" s="12"/>
      <c r="I12" s="12"/>
      <c r="J12" s="12"/>
    </row>
    <row r="13" spans="1:10">
      <c r="A13" s="20"/>
      <c r="B13" s="5"/>
      <c r="C13" s="5"/>
      <c r="D13" s="8"/>
      <c r="E13" s="18"/>
      <c r="F13" s="5"/>
      <c r="G13" s="12"/>
      <c r="H13" s="12"/>
      <c r="I13" s="12"/>
      <c r="J13" s="12"/>
    </row>
    <row r="14" spans="1:10">
      <c r="A14" s="21"/>
      <c r="B14" s="22"/>
      <c r="C14" s="22"/>
      <c r="D14" s="21"/>
      <c r="E14" s="23"/>
      <c r="F14" s="22"/>
      <c r="G14" s="12"/>
      <c r="H14" s="12"/>
      <c r="I14" s="12"/>
      <c r="J14" s="12"/>
    </row>
    <row r="15" spans="1:10">
      <c r="A15" s="24" t="s">
        <v>7</v>
      </c>
      <c r="B15" s="25">
        <v>5967.62</v>
      </c>
      <c r="C15" s="25" t="s">
        <v>162</v>
      </c>
      <c r="D15" s="24" t="s">
        <v>6</v>
      </c>
      <c r="E15" s="25">
        <v>5140.72</v>
      </c>
      <c r="F15" s="25">
        <v>8991.23</v>
      </c>
      <c r="G15" s="40"/>
      <c r="H15" s="12"/>
      <c r="I15" s="12"/>
      <c r="J15" s="12"/>
    </row>
    <row r="16" spans="1:10" ht="6.75" customHeight="1" thickBot="1">
      <c r="A16" s="26"/>
      <c r="B16" s="27"/>
      <c r="C16" s="27"/>
      <c r="D16" s="26"/>
      <c r="E16" s="28"/>
      <c r="F16" s="35"/>
      <c r="G16" s="12"/>
      <c r="H16" s="12"/>
      <c r="I16" s="12"/>
      <c r="J16" s="12"/>
    </row>
    <row r="17" spans="1:10" ht="6.75" customHeight="1" thickTop="1">
      <c r="A17" s="12"/>
      <c r="B17" s="14"/>
      <c r="C17" s="14"/>
      <c r="D17" s="12"/>
      <c r="E17" s="16"/>
      <c r="F17" s="14"/>
      <c r="G17" s="12"/>
      <c r="H17" s="12"/>
      <c r="I17" s="12"/>
      <c r="J17" s="12"/>
    </row>
    <row r="18" spans="1:10">
      <c r="A18" s="33" t="s">
        <v>1</v>
      </c>
      <c r="D18" s="1"/>
      <c r="E18" s="16"/>
    </row>
    <row r="19" spans="1:10" ht="12.75" customHeight="1">
      <c r="A19" s="52"/>
      <c r="B19" s="17"/>
      <c r="C19" s="17"/>
      <c r="E19" s="3"/>
      <c r="F19" s="3"/>
      <c r="G19" s="17"/>
    </row>
    <row r="20" spans="1:10">
      <c r="A20" s="6" t="s">
        <v>160</v>
      </c>
      <c r="B20" s="17">
        <v>10697.41</v>
      </c>
      <c r="D20" s="31"/>
      <c r="E20" s="16"/>
      <c r="F20" s="15"/>
    </row>
    <row r="21" spans="1:10" ht="11.25" customHeight="1">
      <c r="A21" s="52"/>
      <c r="B21" s="17"/>
      <c r="D21" s="13" t="s">
        <v>8</v>
      </c>
      <c r="E21" s="16"/>
      <c r="F21" s="16"/>
    </row>
    <row r="22" spans="1:10" ht="11.25" customHeight="1">
      <c r="A22" s="6" t="s">
        <v>161</v>
      </c>
      <c r="B22" s="17">
        <v>7136.14</v>
      </c>
      <c r="D22" s="13" t="s">
        <v>150</v>
      </c>
      <c r="E22" s="16"/>
      <c r="F22" s="12"/>
    </row>
    <row r="23" spans="1:10">
      <c r="A23" s="52"/>
      <c r="B23" s="10"/>
      <c r="C23" s="10"/>
      <c r="D23" s="7"/>
      <c r="E23" s="16" t="s">
        <v>0</v>
      </c>
      <c r="F23" s="15" t="s">
        <v>167</v>
      </c>
    </row>
    <row r="24" spans="1:10">
      <c r="A24" s="6" t="s">
        <v>155</v>
      </c>
      <c r="B24" s="17">
        <v>17833.55</v>
      </c>
      <c r="C24" s="3"/>
      <c r="D24" s="13"/>
      <c r="E24" s="16"/>
      <c r="F24" s="16"/>
    </row>
    <row r="25" spans="1:10">
      <c r="A25" s="6"/>
      <c r="B25" s="10"/>
      <c r="C25" s="3"/>
      <c r="D25" s="13" t="s">
        <v>9</v>
      </c>
      <c r="E25" s="16"/>
      <c r="F25" s="14"/>
    </row>
    <row r="26" spans="1:10">
      <c r="A26" s="6" t="s">
        <v>159</v>
      </c>
      <c r="B26" s="17">
        <v>8991.23</v>
      </c>
      <c r="C26" s="3"/>
      <c r="D26" s="13"/>
      <c r="E26" s="16"/>
      <c r="F26" s="14"/>
    </row>
    <row r="27" spans="1:10">
      <c r="D27" s="7"/>
      <c r="E27" s="16" t="s">
        <v>0</v>
      </c>
      <c r="F27" s="15"/>
    </row>
    <row r="28" spans="1:10">
      <c r="A28" s="6" t="s">
        <v>155</v>
      </c>
      <c r="B28" s="56">
        <v>8842.32</v>
      </c>
      <c r="D28" s="13"/>
      <c r="E28" s="16"/>
      <c r="F28" s="14"/>
    </row>
    <row r="29" spans="1:10">
      <c r="A29" s="6"/>
      <c r="D29" s="13" t="s">
        <v>157</v>
      </c>
      <c r="E29" s="16"/>
      <c r="F29" s="14"/>
    </row>
    <row r="30" spans="1:10">
      <c r="A30" s="6" t="s">
        <v>163</v>
      </c>
      <c r="B30" s="91">
        <v>8842.32</v>
      </c>
      <c r="D30" s="13" t="s">
        <v>156</v>
      </c>
      <c r="E30" s="16"/>
      <c r="F30" s="14"/>
    </row>
    <row r="31" spans="1:10">
      <c r="A31" s="11"/>
      <c r="B31" s="10"/>
      <c r="E31" s="16" t="s">
        <v>0</v>
      </c>
      <c r="F31" s="4" t="s">
        <v>168</v>
      </c>
    </row>
    <row r="32" spans="1:10">
      <c r="A32" s="3" t="s">
        <v>164</v>
      </c>
      <c r="B32" s="4">
        <v>9946.42</v>
      </c>
      <c r="D32" s="3" t="s">
        <v>151</v>
      </c>
      <c r="E32" s="3"/>
      <c r="F32" s="3" t="s">
        <v>152</v>
      </c>
    </row>
    <row r="33" spans="1:6">
      <c r="A33" s="52" t="s">
        <v>166</v>
      </c>
      <c r="B33" s="92">
        <v>299.75</v>
      </c>
      <c r="E33" s="3"/>
      <c r="F33" s="3"/>
    </row>
    <row r="34" spans="1:6">
      <c r="A34" s="6"/>
      <c r="B34" s="92">
        <v>804.35</v>
      </c>
      <c r="E34" s="3"/>
      <c r="F34" s="3"/>
    </row>
    <row r="35" spans="1:6">
      <c r="A35" s="6" t="s">
        <v>165</v>
      </c>
      <c r="B35" s="91">
        <v>8842.32</v>
      </c>
      <c r="E35" s="3"/>
      <c r="F35" s="3"/>
    </row>
    <row r="36" spans="1:6">
      <c r="A36" s="6"/>
      <c r="E36" s="3"/>
      <c r="F36" s="3"/>
    </row>
    <row r="37" spans="1:6">
      <c r="A37" s="11"/>
      <c r="B37" s="10"/>
      <c r="E37" s="3"/>
      <c r="F37" s="3"/>
    </row>
    <row r="38" spans="1:6">
      <c r="A38" s="1"/>
      <c r="B38" s="90"/>
      <c r="E38" s="3"/>
      <c r="F38" s="3"/>
    </row>
    <row r="39" spans="1:6">
      <c r="A39" s="11"/>
      <c r="B39" s="10"/>
      <c r="E39" s="3"/>
      <c r="F39" s="3"/>
    </row>
    <row r="40" spans="1:6">
      <c r="B40" s="3"/>
      <c r="E40" s="3"/>
      <c r="F40" s="3"/>
    </row>
    <row r="41" spans="1:6">
      <c r="B41" s="3"/>
    </row>
    <row r="43" spans="1:6">
      <c r="B43" s="3"/>
    </row>
  </sheetData>
  <phoneticPr fontId="0" type="noConversion"/>
  <pageMargins left="0.72" right="0.53" top="0.97" bottom="0.26" header="0.49" footer="0.26"/>
  <pageSetup orientation="landscape" horizontalDpi="300" verticalDpi="300" r:id="rId1"/>
  <headerFooter alignWithMargins="0">
    <oddHeader>&amp;C&amp;"Arial,Bold"Summary Receits and Payments year 1st April 2019 to 31st March 2020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G8" sqref="G8"/>
    </sheetView>
  </sheetViews>
  <sheetFormatPr defaultRowHeight="12.75"/>
  <cols>
    <col min="1" max="1" width="29.42578125" customWidth="1"/>
    <col min="3" max="3" width="10.140625" style="42" customWidth="1"/>
    <col min="5" max="5" width="7.140625" style="65" customWidth="1"/>
  </cols>
  <sheetData>
    <row r="1" spans="1:5">
      <c r="A1" t="s">
        <v>18</v>
      </c>
    </row>
    <row r="3" spans="1:5" s="72" customFormat="1" ht="38.25">
      <c r="A3" s="68" t="s">
        <v>4</v>
      </c>
      <c r="B3" s="71" t="s">
        <v>0</v>
      </c>
      <c r="C3" s="70" t="s">
        <v>20</v>
      </c>
      <c r="D3" s="71" t="s">
        <v>21</v>
      </c>
      <c r="E3" s="68" t="s">
        <v>107</v>
      </c>
    </row>
    <row r="4" spans="1:5">
      <c r="A4" s="41" t="s">
        <v>11</v>
      </c>
      <c r="B4" s="41"/>
      <c r="C4" s="43">
        <v>50</v>
      </c>
      <c r="D4" s="41" t="s">
        <v>54</v>
      </c>
      <c r="E4" s="66" t="s">
        <v>111</v>
      </c>
    </row>
    <row r="5" spans="1:5">
      <c r="A5" s="41" t="s">
        <v>42</v>
      </c>
      <c r="B5" s="41"/>
      <c r="C5" s="43">
        <v>1160</v>
      </c>
      <c r="D5" s="41" t="s">
        <v>45</v>
      </c>
      <c r="E5" s="66" t="s">
        <v>111</v>
      </c>
    </row>
    <row r="6" spans="1:5">
      <c r="A6" s="41" t="s">
        <v>42</v>
      </c>
      <c r="B6" s="41"/>
      <c r="C6" s="43">
        <v>1170</v>
      </c>
      <c r="D6" s="41" t="s">
        <v>45</v>
      </c>
      <c r="E6" s="66" t="s">
        <v>110</v>
      </c>
    </row>
    <row r="7" spans="1:5">
      <c r="A7" s="41" t="s">
        <v>42</v>
      </c>
      <c r="B7" s="41"/>
      <c r="C7" s="43">
        <v>1170</v>
      </c>
      <c r="D7" s="41" t="s">
        <v>45</v>
      </c>
      <c r="E7" s="66" t="s">
        <v>109</v>
      </c>
    </row>
    <row r="8" spans="1:5">
      <c r="A8" s="41" t="s">
        <v>43</v>
      </c>
      <c r="B8" s="41"/>
      <c r="C8" s="43">
        <v>100</v>
      </c>
      <c r="D8" s="41" t="s">
        <v>55</v>
      </c>
      <c r="E8" s="66" t="s">
        <v>109</v>
      </c>
    </row>
    <row r="9" spans="1:5">
      <c r="A9" s="41" t="s">
        <v>44</v>
      </c>
      <c r="B9" s="41"/>
      <c r="C9" s="43">
        <v>250</v>
      </c>
      <c r="D9" s="41" t="s">
        <v>54</v>
      </c>
      <c r="E9" s="66" t="s">
        <v>108</v>
      </c>
    </row>
    <row r="10" spans="1:5">
      <c r="A10" s="41" t="s">
        <v>61</v>
      </c>
      <c r="B10" s="41"/>
      <c r="C10" s="43">
        <v>1.75</v>
      </c>
      <c r="D10" s="41" t="s">
        <v>63</v>
      </c>
      <c r="E10" s="66" t="s">
        <v>112</v>
      </c>
    </row>
    <row r="11" spans="1:5">
      <c r="A11" s="41" t="s">
        <v>61</v>
      </c>
      <c r="B11" s="41"/>
      <c r="C11" s="43">
        <v>1.63</v>
      </c>
      <c r="D11" s="41" t="s">
        <v>63</v>
      </c>
      <c r="E11" s="66" t="s">
        <v>112</v>
      </c>
    </row>
    <row r="12" spans="1:5">
      <c r="A12" s="41" t="s">
        <v>61</v>
      </c>
      <c r="B12" s="41"/>
      <c r="C12" s="43">
        <v>1.63</v>
      </c>
      <c r="D12" s="41" t="s">
        <v>63</v>
      </c>
      <c r="E12" s="66" t="s">
        <v>112</v>
      </c>
    </row>
    <row r="13" spans="1:5">
      <c r="A13" s="41" t="s">
        <v>61</v>
      </c>
      <c r="B13" s="41"/>
      <c r="C13" s="43">
        <v>0.63</v>
      </c>
      <c r="D13" s="41" t="s">
        <v>63</v>
      </c>
      <c r="E13" s="66" t="s">
        <v>112</v>
      </c>
    </row>
    <row r="14" spans="1:5">
      <c r="A14" s="41" t="s">
        <v>60</v>
      </c>
      <c r="B14" s="41"/>
      <c r="C14" s="43">
        <v>0.45</v>
      </c>
      <c r="D14" s="41" t="s">
        <v>58</v>
      </c>
      <c r="E14" s="66" t="s">
        <v>111</v>
      </c>
    </row>
    <row r="15" spans="1:5">
      <c r="A15" s="41" t="s">
        <v>60</v>
      </c>
      <c r="B15" s="41"/>
      <c r="C15" s="43">
        <v>0.22</v>
      </c>
      <c r="D15" s="41" t="s">
        <v>58</v>
      </c>
      <c r="E15" s="66" t="s">
        <v>110</v>
      </c>
    </row>
    <row r="16" spans="1:5">
      <c r="A16" s="41" t="s">
        <v>60</v>
      </c>
      <c r="B16" s="41"/>
      <c r="C16" s="43">
        <v>0.28000000000000003</v>
      </c>
      <c r="D16" s="41" t="s">
        <v>58</v>
      </c>
      <c r="E16" s="66" t="s">
        <v>108</v>
      </c>
    </row>
    <row r="17" spans="1:5">
      <c r="A17" s="41" t="s">
        <v>60</v>
      </c>
      <c r="B17" s="41"/>
      <c r="C17" s="43">
        <v>0.24</v>
      </c>
      <c r="D17" s="41" t="s">
        <v>58</v>
      </c>
      <c r="E17" s="66" t="s">
        <v>109</v>
      </c>
    </row>
    <row r="18" spans="1:5">
      <c r="A18" s="41" t="s">
        <v>59</v>
      </c>
      <c r="B18" s="41"/>
      <c r="C18" s="43">
        <v>3.62</v>
      </c>
      <c r="D18" s="41" t="s">
        <v>62</v>
      </c>
      <c r="E18" s="66" t="s">
        <v>113</v>
      </c>
    </row>
    <row r="19" spans="1:5">
      <c r="A19" s="41" t="s">
        <v>59</v>
      </c>
      <c r="B19" s="41"/>
      <c r="C19" s="43">
        <v>2.87</v>
      </c>
      <c r="D19" s="41" t="s">
        <v>62</v>
      </c>
      <c r="E19" s="66" t="s">
        <v>113</v>
      </c>
    </row>
    <row r="20" spans="1:5">
      <c r="A20" s="41" t="s">
        <v>59</v>
      </c>
      <c r="B20" s="41"/>
      <c r="C20" s="43">
        <v>1.1499999999999999</v>
      </c>
      <c r="D20" s="41" t="s">
        <v>62</v>
      </c>
      <c r="E20" s="66" t="s">
        <v>114</v>
      </c>
    </row>
    <row r="21" spans="1:5">
      <c r="A21" s="41"/>
      <c r="B21" s="41"/>
      <c r="C21" s="43"/>
      <c r="D21" s="41"/>
      <c r="E21" s="66"/>
    </row>
    <row r="22" spans="1:5">
      <c r="A22" s="41"/>
      <c r="B22" s="41"/>
      <c r="C22" s="43"/>
      <c r="D22" s="41"/>
      <c r="E22" s="66"/>
    </row>
    <row r="23" spans="1:5">
      <c r="A23" s="41"/>
      <c r="B23" s="41"/>
      <c r="C23" s="51">
        <f>SUBTOTAL(9,C4:C21)</f>
        <v>3914.47</v>
      </c>
      <c r="D23" s="41"/>
      <c r="E23" s="66"/>
    </row>
    <row r="24" spans="1:5">
      <c r="A24" s="41"/>
      <c r="B24" s="41"/>
      <c r="C24" s="43"/>
      <c r="D24" s="41"/>
      <c r="E24" s="66"/>
    </row>
    <row r="25" spans="1:5">
      <c r="A25" s="41"/>
      <c r="B25" s="41"/>
      <c r="C25" s="43"/>
      <c r="D25" s="41"/>
      <c r="E25" s="66"/>
    </row>
    <row r="26" spans="1:5">
      <c r="A26" s="41"/>
      <c r="B26" s="41"/>
      <c r="C26" s="43"/>
      <c r="D26" s="41"/>
      <c r="E26" s="66"/>
    </row>
    <row r="27" spans="1:5">
      <c r="A27" s="41"/>
      <c r="B27" s="41"/>
      <c r="C27" s="43"/>
      <c r="D27" s="41"/>
      <c r="E27" s="66"/>
    </row>
    <row r="28" spans="1:5">
      <c r="A28" s="41"/>
      <c r="B28" s="41"/>
      <c r="C28" s="43"/>
      <c r="D28" s="41"/>
      <c r="E28" s="66"/>
    </row>
    <row r="29" spans="1:5">
      <c r="A29" s="41"/>
      <c r="B29" s="41"/>
      <c r="C29" s="43"/>
      <c r="D29" s="41"/>
      <c r="E29" s="66"/>
    </row>
    <row r="30" spans="1:5">
      <c r="A30" s="41"/>
      <c r="B30" s="41"/>
      <c r="C30" s="43"/>
      <c r="D30" s="41"/>
      <c r="E30" s="66"/>
    </row>
    <row r="31" spans="1:5">
      <c r="A31" s="41"/>
      <c r="B31" s="41"/>
      <c r="C31" s="43"/>
      <c r="D31" s="41"/>
      <c r="E31" s="66"/>
    </row>
    <row r="32" spans="1:5">
      <c r="A32" s="41"/>
      <c r="B32" s="41"/>
      <c r="C32" s="43"/>
      <c r="D32" s="41"/>
      <c r="E32" s="66"/>
    </row>
    <row r="33" spans="1:5">
      <c r="A33" s="41"/>
      <c r="B33" s="41"/>
      <c r="C33" s="43"/>
      <c r="D33" s="41"/>
      <c r="E33" s="66"/>
    </row>
    <row r="34" spans="1:5">
      <c r="A34" s="41"/>
      <c r="B34" s="41"/>
      <c r="C34" s="43"/>
      <c r="D34" s="41"/>
      <c r="E34" s="66"/>
    </row>
    <row r="35" spans="1:5">
      <c r="A35" s="41"/>
      <c r="B35" s="41"/>
      <c r="C35" s="43"/>
      <c r="D35" s="41"/>
      <c r="E35" s="66"/>
    </row>
    <row r="36" spans="1:5">
      <c r="A36" s="41"/>
      <c r="C36" s="43"/>
      <c r="D36" s="41"/>
      <c r="E36" s="66"/>
    </row>
    <row r="37" spans="1:5">
      <c r="A37" s="41"/>
      <c r="C37" s="43"/>
      <c r="D37" s="41"/>
      <c r="E37" s="66"/>
    </row>
    <row r="38" spans="1:5">
      <c r="A38" s="50"/>
      <c r="C38" s="43"/>
      <c r="D38" s="41"/>
      <c r="E38" s="66"/>
    </row>
    <row r="39" spans="1:5">
      <c r="A39" s="45"/>
      <c r="B39" s="45"/>
      <c r="C39" s="45"/>
      <c r="D39" s="44"/>
      <c r="E39" s="67"/>
    </row>
  </sheetData>
  <phoneticPr fontId="0" type="noConversion"/>
  <pageMargins left="1.48" right="0.75" top="0.71" bottom="0.65" header="0.5" footer="0.26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opLeftCell="A10" workbookViewId="0">
      <selection activeCell="D40" sqref="D40"/>
    </sheetView>
  </sheetViews>
  <sheetFormatPr defaultRowHeight="12.75"/>
  <cols>
    <col min="1" max="1" width="25.7109375" customWidth="1"/>
    <col min="2" max="2" width="8.7109375" customWidth="1"/>
    <col min="3" max="3" width="9.7109375" style="46" bestFit="1" customWidth="1"/>
    <col min="4" max="4" width="10.140625" style="42" customWidth="1"/>
    <col min="6" max="6" width="7.85546875" style="65" customWidth="1"/>
    <col min="7" max="7" width="8" style="65" bestFit="1" customWidth="1"/>
    <col min="8" max="8" width="12.140625" style="42" customWidth="1"/>
  </cols>
  <sheetData>
    <row r="1" spans="1:8">
      <c r="A1" t="s">
        <v>18</v>
      </c>
    </row>
    <row r="3" spans="1:8" s="72" customFormat="1" ht="29.25" customHeight="1">
      <c r="A3" s="68" t="s">
        <v>5</v>
      </c>
      <c r="B3" s="68" t="s">
        <v>19</v>
      </c>
      <c r="C3" s="69" t="s">
        <v>0</v>
      </c>
      <c r="D3" s="70" t="s">
        <v>20</v>
      </c>
      <c r="E3" s="71" t="s">
        <v>21</v>
      </c>
      <c r="F3" s="68" t="s">
        <v>91</v>
      </c>
      <c r="G3" s="68" t="s">
        <v>105</v>
      </c>
      <c r="H3" s="77" t="s">
        <v>115</v>
      </c>
    </row>
    <row r="4" spans="1:8">
      <c r="A4" s="41" t="s">
        <v>24</v>
      </c>
      <c r="B4" s="41">
        <v>100647</v>
      </c>
      <c r="C4" s="47">
        <v>36969</v>
      </c>
      <c r="D4" s="43">
        <v>12.5</v>
      </c>
      <c r="E4" s="41" t="s">
        <v>16</v>
      </c>
      <c r="F4" s="66"/>
      <c r="G4" s="66">
        <v>214</v>
      </c>
      <c r="H4" s="43"/>
    </row>
    <row r="5" spans="1:8">
      <c r="A5" s="41" t="s">
        <v>25</v>
      </c>
      <c r="B5" s="41">
        <v>100648</v>
      </c>
      <c r="C5" s="47">
        <v>36969</v>
      </c>
      <c r="D5" s="43">
        <v>300</v>
      </c>
      <c r="E5" s="41" t="s">
        <v>46</v>
      </c>
      <c r="F5" s="66"/>
      <c r="G5" s="66"/>
      <c r="H5" s="43"/>
    </row>
    <row r="6" spans="1:8">
      <c r="A6" s="41" t="s">
        <v>26</v>
      </c>
      <c r="B6" s="41">
        <v>100649</v>
      </c>
      <c r="C6" s="47">
        <v>36969</v>
      </c>
      <c r="D6" s="43">
        <v>57.13</v>
      </c>
      <c r="E6" s="41" t="s">
        <v>47</v>
      </c>
      <c r="F6" s="66"/>
      <c r="G6" s="66">
        <v>214</v>
      </c>
      <c r="H6" s="43"/>
    </row>
    <row r="7" spans="1:8">
      <c r="A7" s="41" t="s">
        <v>27</v>
      </c>
      <c r="B7" s="41">
        <v>100650</v>
      </c>
      <c r="C7" s="47">
        <v>37004</v>
      </c>
      <c r="D7" s="43">
        <v>180</v>
      </c>
      <c r="E7" s="41" t="s">
        <v>47</v>
      </c>
      <c r="F7" s="66" t="s">
        <v>98</v>
      </c>
      <c r="G7" s="66">
        <v>216</v>
      </c>
      <c r="H7" s="43"/>
    </row>
    <row r="8" spans="1:8">
      <c r="A8" s="41" t="s">
        <v>28</v>
      </c>
      <c r="B8" s="41">
        <v>100651</v>
      </c>
      <c r="C8" s="47">
        <v>37004</v>
      </c>
      <c r="D8" s="43">
        <v>78</v>
      </c>
      <c r="E8" s="41" t="s">
        <v>48</v>
      </c>
      <c r="F8" s="66" t="s">
        <v>99</v>
      </c>
      <c r="G8" s="66">
        <v>216</v>
      </c>
      <c r="H8" s="43"/>
    </row>
    <row r="9" spans="1:8">
      <c r="A9" s="41" t="s">
        <v>29</v>
      </c>
      <c r="B9" s="41">
        <v>100652</v>
      </c>
      <c r="C9" s="47">
        <v>37004</v>
      </c>
      <c r="D9" s="43">
        <v>284.24</v>
      </c>
      <c r="E9" s="41" t="s">
        <v>49</v>
      </c>
      <c r="F9" s="66"/>
      <c r="G9" s="66">
        <v>216</v>
      </c>
      <c r="H9" s="43"/>
    </row>
    <row r="10" spans="1:8">
      <c r="A10" s="41" t="s">
        <v>14</v>
      </c>
      <c r="B10" s="41">
        <v>100653</v>
      </c>
      <c r="C10" s="47">
        <v>37032</v>
      </c>
      <c r="D10" s="43">
        <v>904.83</v>
      </c>
      <c r="E10" s="41" t="s">
        <v>50</v>
      </c>
      <c r="F10" s="66"/>
      <c r="G10" s="66">
        <v>218</v>
      </c>
      <c r="H10" s="43"/>
    </row>
    <row r="11" spans="1:8">
      <c r="A11" s="41" t="s">
        <v>30</v>
      </c>
      <c r="B11" s="41">
        <v>100654</v>
      </c>
      <c r="C11" s="47">
        <v>37032</v>
      </c>
      <c r="D11" s="43">
        <v>10.57</v>
      </c>
      <c r="E11" s="41" t="s">
        <v>48</v>
      </c>
      <c r="F11" s="66" t="s">
        <v>106</v>
      </c>
      <c r="G11" s="66">
        <v>218</v>
      </c>
      <c r="H11" s="43">
        <f>+D11*17.5%</f>
        <v>1.84975</v>
      </c>
    </row>
    <row r="12" spans="1:8">
      <c r="A12" s="41" t="s">
        <v>31</v>
      </c>
      <c r="B12" s="41">
        <v>100655</v>
      </c>
      <c r="C12" s="47">
        <v>37060</v>
      </c>
      <c r="D12" s="43">
        <v>78</v>
      </c>
      <c r="E12" s="41" t="s">
        <v>48</v>
      </c>
      <c r="F12" s="66" t="s">
        <v>101</v>
      </c>
      <c r="G12" s="66">
        <v>220</v>
      </c>
      <c r="H12" s="43"/>
    </row>
    <row r="13" spans="1:8">
      <c r="A13" s="41" t="s">
        <v>32</v>
      </c>
      <c r="B13" s="41">
        <v>100656</v>
      </c>
      <c r="C13" s="47">
        <v>37060</v>
      </c>
      <c r="D13" s="43">
        <v>285.45</v>
      </c>
      <c r="E13" s="41" t="s">
        <v>51</v>
      </c>
      <c r="F13" s="66" t="s">
        <v>103</v>
      </c>
      <c r="G13" s="66">
        <v>220</v>
      </c>
      <c r="H13" s="43"/>
    </row>
    <row r="14" spans="1:8">
      <c r="A14" s="41" t="s">
        <v>33</v>
      </c>
      <c r="B14" s="41">
        <v>100657</v>
      </c>
      <c r="C14" s="47">
        <v>37113</v>
      </c>
      <c r="D14" s="43">
        <v>92.79</v>
      </c>
      <c r="E14" s="41" t="s">
        <v>52</v>
      </c>
      <c r="F14" s="66" t="s">
        <v>97</v>
      </c>
      <c r="G14" s="66"/>
      <c r="H14" s="43">
        <v>13.83</v>
      </c>
    </row>
    <row r="15" spans="1:8">
      <c r="A15" s="41" t="s">
        <v>11</v>
      </c>
      <c r="B15" s="41">
        <v>100658</v>
      </c>
      <c r="C15" s="47">
        <v>37113</v>
      </c>
      <c r="D15" s="43">
        <v>100</v>
      </c>
      <c r="E15" s="41" t="s">
        <v>49</v>
      </c>
      <c r="F15" s="66"/>
      <c r="G15" s="66"/>
      <c r="H15" s="43"/>
    </row>
    <row r="16" spans="1:8">
      <c r="A16" s="41" t="s">
        <v>34</v>
      </c>
      <c r="B16" s="41">
        <v>100659</v>
      </c>
      <c r="C16" s="47">
        <v>37138</v>
      </c>
      <c r="D16" s="43">
        <v>120</v>
      </c>
      <c r="E16" s="41" t="s">
        <v>46</v>
      </c>
      <c r="F16" s="66" t="s">
        <v>92</v>
      </c>
      <c r="G16" s="66">
        <v>222</v>
      </c>
      <c r="H16" s="43"/>
    </row>
    <row r="17" spans="1:8">
      <c r="A17" s="41" t="s">
        <v>35</v>
      </c>
      <c r="B17" s="41">
        <v>100660</v>
      </c>
      <c r="C17" s="47">
        <v>37151</v>
      </c>
      <c r="D17" s="43">
        <v>12</v>
      </c>
      <c r="E17" s="41" t="s">
        <v>46</v>
      </c>
      <c r="F17" s="66" t="s">
        <v>96</v>
      </c>
      <c r="G17" s="66">
        <v>223</v>
      </c>
      <c r="H17" s="43"/>
    </row>
    <row r="18" spans="1:8">
      <c r="A18" s="41" t="s">
        <v>28</v>
      </c>
      <c r="B18" s="41">
        <v>100661</v>
      </c>
      <c r="C18" s="47">
        <v>37151</v>
      </c>
      <c r="D18" s="43">
        <v>78</v>
      </c>
      <c r="E18" s="41" t="s">
        <v>48</v>
      </c>
      <c r="F18" s="66" t="s">
        <v>102</v>
      </c>
      <c r="G18" s="66">
        <v>223</v>
      </c>
      <c r="H18" s="43"/>
    </row>
    <row r="19" spans="1:8">
      <c r="A19" s="41" t="s">
        <v>32</v>
      </c>
      <c r="B19" s="41">
        <v>100662</v>
      </c>
      <c r="C19" s="47">
        <v>37151</v>
      </c>
      <c r="D19" s="43">
        <v>296.45</v>
      </c>
      <c r="E19" s="41" t="s">
        <v>51</v>
      </c>
      <c r="F19" s="66" t="s">
        <v>104</v>
      </c>
      <c r="G19" s="66">
        <v>223</v>
      </c>
      <c r="H19" s="43"/>
    </row>
    <row r="20" spans="1:8">
      <c r="A20" s="41" t="s">
        <v>36</v>
      </c>
      <c r="B20" s="41">
        <v>100663</v>
      </c>
      <c r="C20" s="47">
        <v>37246</v>
      </c>
      <c r="D20" s="43">
        <v>14.5</v>
      </c>
      <c r="E20" s="41" t="s">
        <v>46</v>
      </c>
      <c r="F20" s="66" t="s">
        <v>95</v>
      </c>
      <c r="G20" s="66">
        <v>228</v>
      </c>
      <c r="H20" s="43"/>
    </row>
    <row r="21" spans="1:8">
      <c r="A21" s="74" t="s">
        <v>23</v>
      </c>
      <c r="B21" s="74">
        <v>100664</v>
      </c>
      <c r="C21" s="75"/>
      <c r="D21" s="76">
        <v>0</v>
      </c>
      <c r="E21" s="74"/>
      <c r="F21" s="73"/>
      <c r="G21" s="73"/>
      <c r="H21" s="76"/>
    </row>
    <row r="22" spans="1:8">
      <c r="A22" s="41" t="s">
        <v>28</v>
      </c>
      <c r="B22" s="41">
        <v>100665</v>
      </c>
      <c r="C22" s="47">
        <v>37242</v>
      </c>
      <c r="D22" s="43">
        <v>120</v>
      </c>
      <c r="E22" s="41" t="s">
        <v>48</v>
      </c>
      <c r="F22" s="66" t="s">
        <v>100</v>
      </c>
      <c r="G22" s="66">
        <v>229</v>
      </c>
      <c r="H22" s="43"/>
    </row>
    <row r="23" spans="1:8">
      <c r="A23" s="41" t="s">
        <v>37</v>
      </c>
      <c r="B23" s="41">
        <v>100666</v>
      </c>
      <c r="C23" s="47">
        <v>37242</v>
      </c>
      <c r="D23" s="43">
        <v>78</v>
      </c>
      <c r="E23" s="41" t="s">
        <v>16</v>
      </c>
      <c r="F23" s="66" t="s">
        <v>94</v>
      </c>
      <c r="G23" s="66">
        <v>229</v>
      </c>
      <c r="H23" s="43"/>
    </row>
    <row r="24" spans="1:8">
      <c r="A24" s="41" t="s">
        <v>25</v>
      </c>
      <c r="B24" s="41">
        <v>100667</v>
      </c>
      <c r="C24" s="47">
        <v>37242</v>
      </c>
      <c r="D24" s="43">
        <v>350</v>
      </c>
      <c r="E24" s="41" t="s">
        <v>46</v>
      </c>
      <c r="F24" s="66"/>
      <c r="G24" s="66">
        <v>229</v>
      </c>
      <c r="H24" s="43"/>
    </row>
    <row r="25" spans="1:8">
      <c r="A25" s="41" t="s">
        <v>32</v>
      </c>
      <c r="B25" s="41">
        <v>100668</v>
      </c>
      <c r="C25" s="47">
        <v>37242</v>
      </c>
      <c r="D25" s="43">
        <v>351.76</v>
      </c>
      <c r="E25" s="41" t="s">
        <v>51</v>
      </c>
      <c r="F25" s="66" t="s">
        <v>93</v>
      </c>
      <c r="G25" s="66">
        <v>229</v>
      </c>
      <c r="H25" s="43"/>
    </row>
    <row r="26" spans="1:8">
      <c r="A26" s="74" t="s">
        <v>23</v>
      </c>
      <c r="B26" s="74">
        <v>100669</v>
      </c>
      <c r="C26" s="75"/>
      <c r="D26" s="76">
        <v>0</v>
      </c>
      <c r="E26" s="74"/>
      <c r="F26" s="73"/>
      <c r="G26" s="73"/>
      <c r="H26" s="76"/>
    </row>
    <row r="27" spans="1:8">
      <c r="A27" s="41" t="s">
        <v>38</v>
      </c>
      <c r="B27" s="41">
        <v>100670</v>
      </c>
      <c r="C27" s="47">
        <v>37285</v>
      </c>
      <c r="D27" s="43">
        <v>760</v>
      </c>
      <c r="E27" s="41" t="s">
        <v>53</v>
      </c>
      <c r="F27" s="66"/>
      <c r="G27" s="66"/>
      <c r="H27" s="43"/>
    </row>
    <row r="28" spans="1:8">
      <c r="A28" s="41" t="s">
        <v>39</v>
      </c>
      <c r="B28" s="41">
        <v>100671</v>
      </c>
      <c r="C28" s="47">
        <v>37285</v>
      </c>
      <c r="D28" s="43">
        <v>62.4</v>
      </c>
      <c r="E28" s="41" t="s">
        <v>16</v>
      </c>
      <c r="F28" s="66"/>
      <c r="G28" s="66"/>
      <c r="H28" s="43"/>
    </row>
    <row r="29" spans="1:8">
      <c r="A29" s="74" t="s">
        <v>22</v>
      </c>
      <c r="B29" s="74">
        <v>100672</v>
      </c>
      <c r="C29" s="75"/>
      <c r="D29" s="76">
        <v>0</v>
      </c>
      <c r="E29" s="74"/>
      <c r="F29" s="73"/>
      <c r="G29" s="73"/>
      <c r="H29" s="76"/>
    </row>
    <row r="30" spans="1:8">
      <c r="A30" s="74" t="s">
        <v>22</v>
      </c>
      <c r="B30" s="74">
        <v>100673</v>
      </c>
      <c r="C30" s="75"/>
      <c r="D30" s="76">
        <v>0</v>
      </c>
      <c r="E30" s="74"/>
      <c r="F30" s="73"/>
      <c r="G30" s="73"/>
      <c r="H30" s="76"/>
    </row>
    <row r="31" spans="1:8">
      <c r="A31" s="74" t="s">
        <v>22</v>
      </c>
      <c r="B31" s="74">
        <v>100674</v>
      </c>
      <c r="C31" s="75"/>
      <c r="D31" s="76">
        <v>0</v>
      </c>
      <c r="E31" s="74"/>
      <c r="F31" s="73"/>
      <c r="G31" s="73"/>
      <c r="H31" s="76"/>
    </row>
    <row r="32" spans="1:8">
      <c r="A32" s="41" t="s">
        <v>40</v>
      </c>
      <c r="B32" s="41">
        <v>100675</v>
      </c>
      <c r="C32" s="47">
        <v>37305</v>
      </c>
      <c r="D32" s="43">
        <v>104.69</v>
      </c>
      <c r="E32" s="41" t="s">
        <v>16</v>
      </c>
      <c r="F32" s="66"/>
      <c r="G32" s="66">
        <v>231</v>
      </c>
      <c r="H32" s="43"/>
    </row>
    <row r="33" spans="1:8">
      <c r="A33" s="41" t="s">
        <v>28</v>
      </c>
      <c r="B33" s="41">
        <v>100676</v>
      </c>
      <c r="C33" s="47">
        <v>37305</v>
      </c>
      <c r="D33" s="43">
        <v>80</v>
      </c>
      <c r="E33" s="41" t="s">
        <v>16</v>
      </c>
      <c r="F33" s="66"/>
      <c r="G33" s="66">
        <v>231</v>
      </c>
      <c r="H33" s="43"/>
    </row>
    <row r="34" spans="1:8">
      <c r="A34" s="41" t="s">
        <v>32</v>
      </c>
      <c r="B34" s="41">
        <v>100677</v>
      </c>
      <c r="C34" s="47">
        <v>37305</v>
      </c>
      <c r="D34" s="43">
        <v>201.17</v>
      </c>
      <c r="E34" s="41" t="s">
        <v>51</v>
      </c>
      <c r="F34" s="66"/>
      <c r="G34" s="66">
        <v>231</v>
      </c>
      <c r="H34" s="43"/>
    </row>
    <row r="35" spans="1:8">
      <c r="A35" s="41" t="s">
        <v>41</v>
      </c>
      <c r="B35" s="41">
        <v>100678</v>
      </c>
      <c r="C35" s="47">
        <v>37305</v>
      </c>
      <c r="D35" s="43">
        <v>8.4</v>
      </c>
      <c r="E35" s="41" t="s">
        <v>16</v>
      </c>
      <c r="F35" s="66"/>
      <c r="G35" s="66">
        <v>231</v>
      </c>
      <c r="H35" s="43"/>
    </row>
    <row r="36" spans="1:8">
      <c r="A36" s="41" t="s">
        <v>147</v>
      </c>
      <c r="B36" s="41"/>
      <c r="C36" s="47"/>
      <c r="D36" s="43">
        <v>19</v>
      </c>
      <c r="E36" s="41" t="s">
        <v>16</v>
      </c>
      <c r="F36" s="66"/>
      <c r="G36" s="66"/>
      <c r="H36" s="43"/>
    </row>
    <row r="37" spans="1:8">
      <c r="A37" s="41"/>
      <c r="B37" s="41"/>
      <c r="C37" s="47"/>
      <c r="D37" s="51"/>
      <c r="E37" s="41"/>
      <c r="F37" s="66"/>
      <c r="G37" s="66"/>
      <c r="H37" s="51"/>
    </row>
    <row r="38" spans="1:8">
      <c r="A38" s="41"/>
      <c r="B38" s="41"/>
      <c r="C38" s="78" t="s">
        <v>116</v>
      </c>
      <c r="D38" s="51">
        <f>SUBTOTAL(9,D4:D36)</f>
        <v>5039.8799999999983</v>
      </c>
      <c r="E38" s="41"/>
      <c r="F38" s="66"/>
      <c r="G38" s="24" t="s">
        <v>115</v>
      </c>
      <c r="H38" s="51">
        <f>SUBTOTAL(9,H4:H35)</f>
        <v>15.67975</v>
      </c>
    </row>
    <row r="39" spans="1:8">
      <c r="A39" s="41"/>
      <c r="B39" s="41"/>
      <c r="C39" s="47"/>
      <c r="D39" s="51"/>
      <c r="E39" s="41"/>
      <c r="F39" s="66"/>
      <c r="G39" s="66"/>
      <c r="H39" s="51"/>
    </row>
    <row r="40" spans="1:8">
      <c r="A40" s="41"/>
      <c r="B40" s="41"/>
      <c r="C40" s="47"/>
      <c r="D40" s="43"/>
      <c r="E40" s="41"/>
      <c r="F40" s="66"/>
      <c r="G40" s="66"/>
      <c r="H40" s="43"/>
    </row>
    <row r="41" spans="1:8">
      <c r="A41" s="44"/>
      <c r="B41" s="44"/>
      <c r="C41" s="48"/>
      <c r="D41" s="45"/>
      <c r="E41" s="44"/>
      <c r="F41" s="67"/>
      <c r="G41" s="67"/>
      <c r="H41" s="45"/>
    </row>
  </sheetData>
  <autoFilter ref="A3:E35"/>
  <phoneticPr fontId="0" type="noConversion"/>
  <pageMargins left="0.82" right="0.33" top="0.71" bottom="0.65" header="0.5" footer="0.26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A18" sqref="A18"/>
    </sheetView>
  </sheetViews>
  <sheetFormatPr defaultRowHeight="12.75"/>
  <cols>
    <col min="1" max="1" width="18.5703125" bestFit="1" customWidth="1"/>
  </cols>
  <sheetData>
    <row r="1" spans="1:9">
      <c r="A1" s="1" t="s">
        <v>64</v>
      </c>
      <c r="B1" s="42"/>
      <c r="C1" s="42"/>
      <c r="D1" s="42"/>
      <c r="E1" s="42"/>
      <c r="F1" s="42"/>
      <c r="G1" s="42"/>
    </row>
    <row r="2" spans="1:9">
      <c r="A2" t="s">
        <v>15</v>
      </c>
      <c r="B2" s="42">
        <v>78</v>
      </c>
      <c r="C2" s="42">
        <v>78</v>
      </c>
      <c r="D2" s="42">
        <v>78</v>
      </c>
      <c r="E2" s="42">
        <v>120</v>
      </c>
      <c r="F2" s="42">
        <v>80</v>
      </c>
      <c r="G2" s="42">
        <f>SUM(B2:F2)</f>
        <v>434</v>
      </c>
    </row>
    <row r="3" spans="1:9">
      <c r="A3" t="s">
        <v>51</v>
      </c>
      <c r="B3" s="42">
        <v>284.24</v>
      </c>
      <c r="C3" s="42">
        <v>285.45</v>
      </c>
      <c r="D3" s="42">
        <v>296.45</v>
      </c>
      <c r="E3" s="42">
        <v>351.76</v>
      </c>
      <c r="F3" s="42">
        <v>201.17</v>
      </c>
      <c r="G3" s="42">
        <f>SUM(B3:F3)</f>
        <v>1419.0700000000002</v>
      </c>
    </row>
    <row r="4" spans="1:9" ht="13.5" thickBot="1">
      <c r="B4" s="42"/>
      <c r="C4" s="42"/>
      <c r="D4" s="42"/>
      <c r="E4" s="42"/>
      <c r="F4" s="56" t="s">
        <v>67</v>
      </c>
      <c r="G4" s="53">
        <f>SUM(G2:G3)</f>
        <v>1853.0700000000002</v>
      </c>
    </row>
    <row r="5" spans="1:9" ht="13.5" thickTop="1">
      <c r="B5" s="42"/>
      <c r="C5" s="42"/>
      <c r="D5" s="42"/>
      <c r="E5" s="42"/>
      <c r="F5" s="42"/>
      <c r="G5" s="54"/>
    </row>
    <row r="6" spans="1:9">
      <c r="A6" s="1" t="s">
        <v>66</v>
      </c>
      <c r="B6" s="42">
        <v>3</v>
      </c>
      <c r="C6" s="42">
        <v>3</v>
      </c>
      <c r="D6" s="42">
        <v>5</v>
      </c>
      <c r="E6" s="42">
        <v>3</v>
      </c>
      <c r="F6" s="42">
        <v>5</v>
      </c>
      <c r="G6" s="42">
        <f>SUM(B6:F6)</f>
        <v>19</v>
      </c>
    </row>
    <row r="7" spans="1:9">
      <c r="A7" s="1" t="s">
        <v>65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f>SUM(B7:F7)</f>
        <v>0</v>
      </c>
    </row>
    <row r="8" spans="1:9" ht="13.5" thickBot="1">
      <c r="B8" s="42"/>
      <c r="C8" s="42"/>
      <c r="D8" s="42"/>
      <c r="E8" s="42"/>
      <c r="F8" s="56" t="s">
        <v>68</v>
      </c>
      <c r="G8" s="53">
        <f>SUM(G6)</f>
        <v>19</v>
      </c>
    </row>
    <row r="9" spans="1:9" ht="13.5" thickTop="1">
      <c r="B9" s="42"/>
      <c r="C9" s="42"/>
      <c r="D9" s="42"/>
      <c r="E9" s="42"/>
      <c r="F9" s="42"/>
      <c r="G9" s="42"/>
    </row>
    <row r="10" spans="1:9">
      <c r="A10" t="s">
        <v>69</v>
      </c>
      <c r="B10" s="42"/>
      <c r="C10" s="42"/>
      <c r="D10" s="42"/>
      <c r="E10" s="42"/>
      <c r="F10" s="55" t="s">
        <v>71</v>
      </c>
      <c r="G10" s="42">
        <v>6192.89</v>
      </c>
    </row>
    <row r="11" spans="1:9">
      <c r="B11" s="42"/>
      <c r="C11" s="42"/>
      <c r="D11" s="42"/>
      <c r="E11" s="42"/>
      <c r="F11" s="55" t="s">
        <v>70</v>
      </c>
      <c r="G11" s="42">
        <f>+G4+G8</f>
        <v>1872.0700000000002</v>
      </c>
    </row>
    <row r="12" spans="1:9" ht="13.5" thickBot="1">
      <c r="B12" s="42"/>
      <c r="C12" s="42"/>
      <c r="D12" s="42"/>
      <c r="E12" s="42"/>
      <c r="F12" s="57" t="s">
        <v>69</v>
      </c>
      <c r="G12" s="53">
        <f>+G10-G11</f>
        <v>4320.82</v>
      </c>
    </row>
    <row r="13" spans="1:9" ht="13.5" thickTop="1">
      <c r="B13" s="42"/>
      <c r="C13" s="42"/>
      <c r="D13" s="42"/>
      <c r="E13" s="42"/>
      <c r="F13" s="42"/>
      <c r="G13" s="42"/>
    </row>
    <row r="14" spans="1:9">
      <c r="B14" s="42"/>
      <c r="C14" s="42"/>
      <c r="D14" s="42"/>
      <c r="F14" s="55" t="s">
        <v>72</v>
      </c>
      <c r="G14" s="42">
        <v>3472</v>
      </c>
      <c r="H14">
        <v>369.63</v>
      </c>
      <c r="I14" s="42">
        <f>+G14+H14</f>
        <v>3841.63</v>
      </c>
    </row>
    <row r="15" spans="1:9">
      <c r="B15" s="42"/>
      <c r="C15" s="42"/>
      <c r="D15" s="42"/>
      <c r="E15" s="42"/>
      <c r="F15" s="55" t="s">
        <v>73</v>
      </c>
      <c r="G15" s="42">
        <v>3500</v>
      </c>
    </row>
    <row r="16" spans="1:9">
      <c r="B16" s="42"/>
      <c r="C16" s="42"/>
      <c r="D16" s="42"/>
      <c r="E16" s="42"/>
      <c r="F16" s="55" t="s">
        <v>74</v>
      </c>
      <c r="G16" s="42">
        <v>401</v>
      </c>
    </row>
    <row r="17" spans="2:7">
      <c r="B17" s="42"/>
      <c r="C17" s="42"/>
      <c r="D17" s="42"/>
      <c r="E17" s="42"/>
      <c r="F17" s="42"/>
      <c r="G17" s="42"/>
    </row>
    <row r="18" spans="2:7">
      <c r="B18" s="42"/>
      <c r="C18" s="42"/>
      <c r="D18" s="42"/>
      <c r="E18" s="42"/>
      <c r="F18" s="42"/>
      <c r="G18" s="42"/>
    </row>
    <row r="19" spans="2:7">
      <c r="B19" s="42"/>
      <c r="C19" s="42"/>
      <c r="D19" s="42"/>
      <c r="E19" s="42"/>
      <c r="F19" s="42"/>
      <c r="G19" s="42"/>
    </row>
    <row r="20" spans="2:7">
      <c r="B20" s="42"/>
      <c r="C20" s="42"/>
      <c r="D20" s="42"/>
      <c r="E20" s="42"/>
      <c r="F20" s="42"/>
      <c r="G20" s="42"/>
    </row>
    <row r="21" spans="2:7">
      <c r="B21" s="42"/>
      <c r="C21" s="42"/>
      <c r="D21" s="42"/>
      <c r="E21" s="42"/>
      <c r="F21" s="42"/>
      <c r="G21" s="42"/>
    </row>
    <row r="22" spans="2:7">
      <c r="B22" s="42"/>
      <c r="C22" s="42"/>
      <c r="D22" s="42"/>
      <c r="E22" s="42"/>
      <c r="F22" s="42"/>
      <c r="G22" s="42"/>
    </row>
    <row r="23" spans="2:7">
      <c r="B23" s="42"/>
      <c r="C23" s="42"/>
      <c r="D23" s="42"/>
      <c r="E23" s="42"/>
      <c r="F23" s="42"/>
      <c r="G23" s="42"/>
    </row>
    <row r="24" spans="2:7">
      <c r="B24" s="42"/>
      <c r="C24" s="42"/>
      <c r="D24" s="42"/>
      <c r="E24" s="42"/>
      <c r="F24" s="42"/>
      <c r="G24" s="42"/>
    </row>
    <row r="25" spans="2:7">
      <c r="B25" s="42"/>
      <c r="C25" s="42"/>
      <c r="D25" s="42"/>
      <c r="E25" s="42"/>
      <c r="F25" s="42"/>
      <c r="G25" s="42"/>
    </row>
    <row r="26" spans="2:7">
      <c r="B26" s="42"/>
      <c r="C26" s="42"/>
      <c r="D26" s="42"/>
      <c r="E26" s="42"/>
      <c r="F26" s="42"/>
      <c r="G26" s="42"/>
    </row>
    <row r="27" spans="2:7">
      <c r="B27" s="42"/>
      <c r="C27" s="42"/>
      <c r="D27" s="42"/>
      <c r="E27" s="42"/>
      <c r="F27" s="42"/>
      <c r="G27" s="42"/>
    </row>
    <row r="28" spans="2:7">
      <c r="B28" s="42"/>
      <c r="C28" s="42"/>
      <c r="D28" s="42"/>
      <c r="E28" s="42"/>
      <c r="F28" s="42"/>
      <c r="G28" s="42"/>
    </row>
    <row r="29" spans="2:7">
      <c r="B29" s="42"/>
      <c r="C29" s="42"/>
      <c r="D29" s="42"/>
      <c r="E29" s="42"/>
      <c r="F29" s="42"/>
      <c r="G29" s="42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topLeftCell="A10" workbookViewId="0">
      <selection activeCell="E13" sqref="E13"/>
    </sheetView>
  </sheetViews>
  <sheetFormatPr defaultRowHeight="12.75"/>
  <cols>
    <col min="1" max="1" width="18.28515625" customWidth="1"/>
    <col min="2" max="2" width="3" customWidth="1"/>
    <col min="3" max="3" width="31.7109375" bestFit="1" customWidth="1"/>
    <col min="4" max="5" width="9.140625" style="58"/>
  </cols>
  <sheetData>
    <row r="1" spans="2:9" ht="39" customHeight="1">
      <c r="B1" s="64"/>
      <c r="C1" s="62" t="s">
        <v>87</v>
      </c>
      <c r="D1" s="63" t="s">
        <v>85</v>
      </c>
      <c r="E1" s="63" t="s">
        <v>86</v>
      </c>
      <c r="F1" s="49"/>
      <c r="G1" s="49"/>
      <c r="H1" s="49"/>
    </row>
    <row r="2" spans="2:9" ht="30" customHeight="1">
      <c r="B2" s="44">
        <v>1</v>
      </c>
      <c r="C2" s="44" t="s">
        <v>75</v>
      </c>
      <c r="D2" s="60">
        <v>2926</v>
      </c>
      <c r="E2" s="60">
        <v>3472</v>
      </c>
      <c r="F2" s="49"/>
      <c r="G2" s="49"/>
      <c r="H2" s="49"/>
    </row>
    <row r="3" spans="2:9" ht="30" customHeight="1">
      <c r="B3" s="44">
        <v>2</v>
      </c>
      <c r="C3" s="44" t="s">
        <v>76</v>
      </c>
      <c r="D3" s="60">
        <v>3500</v>
      </c>
      <c r="E3" s="60">
        <v>3500</v>
      </c>
      <c r="F3" s="49"/>
      <c r="G3" s="49"/>
      <c r="H3" s="49"/>
    </row>
    <row r="4" spans="2:9" ht="30" customHeight="1">
      <c r="B4" s="44">
        <v>3</v>
      </c>
      <c r="C4" s="44" t="s">
        <v>77</v>
      </c>
      <c r="D4" s="60">
        <v>3238.22</v>
      </c>
      <c r="E4" s="60">
        <v>414.47</v>
      </c>
      <c r="F4" s="49"/>
      <c r="G4" s="49"/>
      <c r="H4" s="49"/>
    </row>
    <row r="5" spans="2:9" ht="30" customHeight="1">
      <c r="B5" s="44">
        <v>4</v>
      </c>
      <c r="C5" s="44" t="s">
        <v>78</v>
      </c>
      <c r="D5" s="60">
        <v>1853</v>
      </c>
      <c r="E5" s="60">
        <v>1499.4</v>
      </c>
      <c r="F5" s="49"/>
      <c r="G5" s="49"/>
      <c r="H5" s="49"/>
    </row>
    <row r="6" spans="2:9" ht="30" customHeight="1">
      <c r="B6" s="44">
        <v>5</v>
      </c>
      <c r="C6" s="44" t="s">
        <v>79</v>
      </c>
      <c r="D6" s="60">
        <v>19</v>
      </c>
      <c r="E6" s="60">
        <v>0</v>
      </c>
      <c r="F6" s="49"/>
      <c r="G6" s="49"/>
      <c r="H6" s="49"/>
    </row>
    <row r="7" spans="2:9" ht="30" customHeight="1">
      <c r="B7" s="44">
        <v>6</v>
      </c>
      <c r="C7" s="44" t="s">
        <v>83</v>
      </c>
      <c r="D7" s="60">
        <v>4321</v>
      </c>
      <c r="E7" s="60">
        <v>3171</v>
      </c>
      <c r="F7" s="49"/>
      <c r="G7" s="49"/>
      <c r="H7" s="49"/>
      <c r="I7" s="88"/>
    </row>
    <row r="8" spans="2:9" ht="30" customHeight="1">
      <c r="B8" s="44">
        <v>7</v>
      </c>
      <c r="C8" s="44" t="s">
        <v>80</v>
      </c>
      <c r="D8" s="60">
        <f>+(D2+D3+D4)-(D5+D6+D7)</f>
        <v>3471.2199999999993</v>
      </c>
      <c r="E8" s="60">
        <f>+(E2+E3+E4)-(E5+E6+E7)</f>
        <v>2716.0700000000006</v>
      </c>
      <c r="F8" s="49"/>
      <c r="G8" s="49"/>
      <c r="H8" s="49"/>
    </row>
    <row r="9" spans="2:9" ht="30" customHeight="1">
      <c r="B9" s="44">
        <v>8</v>
      </c>
      <c r="C9" s="44" t="s">
        <v>82</v>
      </c>
      <c r="D9" s="60">
        <f>+D8</f>
        <v>3471.2199999999993</v>
      </c>
      <c r="E9" s="60">
        <f>+E8</f>
        <v>2716.0700000000006</v>
      </c>
      <c r="F9" s="49"/>
      <c r="G9" s="49"/>
      <c r="H9" s="49"/>
    </row>
    <row r="10" spans="2:9" ht="30" customHeight="1">
      <c r="B10" s="44">
        <v>9</v>
      </c>
      <c r="C10" s="44" t="s">
        <v>81</v>
      </c>
      <c r="D10" s="60">
        <v>268481.8</v>
      </c>
      <c r="E10" s="60">
        <v>268481.8</v>
      </c>
      <c r="F10" s="49"/>
      <c r="G10" s="49"/>
      <c r="H10" s="49"/>
    </row>
    <row r="11" spans="2:9" ht="30" customHeight="1">
      <c r="B11" s="44">
        <v>10</v>
      </c>
      <c r="C11" s="44" t="s">
        <v>84</v>
      </c>
      <c r="D11" s="60">
        <v>0</v>
      </c>
      <c r="E11" s="60">
        <v>0</v>
      </c>
      <c r="F11" s="49"/>
      <c r="G11" s="49"/>
      <c r="H11" s="49"/>
    </row>
    <row r="12" spans="2:9">
      <c r="C12" s="49"/>
      <c r="D12" s="59"/>
      <c r="E12" s="59"/>
      <c r="F12" s="49"/>
      <c r="G12" s="49"/>
      <c r="H12" s="49"/>
    </row>
    <row r="13" spans="2:9" ht="21.75" customHeight="1">
      <c r="B13" s="61" t="s">
        <v>88</v>
      </c>
      <c r="C13" s="49"/>
      <c r="D13" s="59"/>
      <c r="E13" s="59"/>
      <c r="F13" s="49"/>
      <c r="G13" s="49"/>
      <c r="H13" s="49"/>
    </row>
    <row r="14" spans="2:9">
      <c r="B14">
        <v>1</v>
      </c>
      <c r="C14" s="49" t="s">
        <v>144</v>
      </c>
      <c r="D14" s="59"/>
      <c r="E14" s="59"/>
      <c r="F14" s="49"/>
      <c r="G14" s="49"/>
      <c r="H14" s="49"/>
    </row>
    <row r="15" spans="2:9">
      <c r="B15">
        <v>2</v>
      </c>
      <c r="C15" s="49" t="s">
        <v>146</v>
      </c>
      <c r="D15" s="59"/>
      <c r="E15" s="59"/>
      <c r="F15" s="49"/>
      <c r="G15" s="49"/>
      <c r="H15" s="49"/>
    </row>
    <row r="16" spans="2:9">
      <c r="B16">
        <v>3</v>
      </c>
      <c r="C16" s="49" t="s">
        <v>90</v>
      </c>
      <c r="D16" s="59"/>
      <c r="E16" s="59"/>
      <c r="F16" s="49"/>
      <c r="G16" s="49"/>
      <c r="H16" s="49"/>
    </row>
    <row r="17" spans="2:8">
      <c r="B17">
        <v>4</v>
      </c>
      <c r="C17" s="49" t="s">
        <v>89</v>
      </c>
      <c r="D17" s="59"/>
      <c r="E17" s="59"/>
      <c r="F17" s="49"/>
      <c r="G17" s="49"/>
      <c r="H17" s="49"/>
    </row>
    <row r="18" spans="2:8">
      <c r="B18">
        <v>5</v>
      </c>
      <c r="C18" s="49" t="s">
        <v>145</v>
      </c>
      <c r="D18" s="59"/>
      <c r="E18" s="59"/>
      <c r="F18" s="49"/>
      <c r="G18" s="49"/>
      <c r="H18" s="49"/>
    </row>
    <row r="19" spans="2:8">
      <c r="C19" s="49"/>
      <c r="D19" s="59"/>
      <c r="E19" s="59"/>
      <c r="F19" s="49"/>
      <c r="G19" s="49"/>
      <c r="H19" s="49"/>
    </row>
  </sheetData>
  <phoneticPr fontId="0" type="noConversion"/>
  <pageMargins left="0.4" right="0.22" top="1.66" bottom="1" header="1.08" footer="0.5"/>
  <pageSetup paperSize="9" orientation="portrait" cellComments="asDisplayed" horizontalDpi="300" verticalDpi="300" r:id="rId1"/>
  <headerFooter alignWithMargins="0">
    <oddHeader>&amp;C&amp;12Hundleton Community Council
&amp;"Arial,Bold"Annual Return for year ended 31 March 2002 - with Explanatory Notes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F22" sqref="F22"/>
    </sheetView>
  </sheetViews>
  <sheetFormatPr defaultRowHeight="12.75"/>
  <cols>
    <col min="1" max="1" width="29" customWidth="1"/>
  </cols>
  <sheetData>
    <row r="1" spans="1:4">
      <c r="A1" s="1" t="s">
        <v>130</v>
      </c>
    </row>
    <row r="3" spans="1:4">
      <c r="A3" t="s">
        <v>131</v>
      </c>
    </row>
    <row r="5" spans="1:4">
      <c r="A5" s="79" t="s">
        <v>87</v>
      </c>
      <c r="B5" s="80" t="s">
        <v>20</v>
      </c>
      <c r="C5" s="80"/>
      <c r="D5" s="80" t="s">
        <v>132</v>
      </c>
    </row>
    <row r="6" spans="1:4">
      <c r="A6" s="79"/>
      <c r="B6" s="80"/>
      <c r="C6" s="80"/>
      <c r="D6" s="80"/>
    </row>
    <row r="7" spans="1:4">
      <c r="A7" t="str">
        <f>+Payments!A11:H11</f>
        <v>Mrs Williams re Crockery</v>
      </c>
      <c r="B7" s="42">
        <f>+Payments!D11</f>
        <v>10.57</v>
      </c>
      <c r="D7" s="42">
        <f>+Payments!H11</f>
        <v>1.84975</v>
      </c>
    </row>
    <row r="8" spans="1:4">
      <c r="A8" t="str">
        <f>+Payments!A14</f>
        <v xml:space="preserve">FPS Pavillion </v>
      </c>
      <c r="B8" s="42">
        <f>+Payments!D14</f>
        <v>92.79</v>
      </c>
      <c r="D8" s="42">
        <f>+Payments!H14</f>
        <v>13.83</v>
      </c>
    </row>
    <row r="9" spans="1:4">
      <c r="B9" s="42"/>
      <c r="D9" s="42"/>
    </row>
    <row r="10" spans="1:4" ht="13.5" thickBot="1">
      <c r="C10" s="57" t="s">
        <v>133</v>
      </c>
      <c r="D10" s="81">
        <f>SUM(D7:D8)</f>
        <v>15.67975</v>
      </c>
    </row>
    <row r="11" spans="1:4" ht="13.5" thickTop="1"/>
    <row r="12" spans="1:4">
      <c r="A12" s="1" t="s">
        <v>134</v>
      </c>
    </row>
    <row r="13" spans="1:4">
      <c r="A13" t="s">
        <v>135</v>
      </c>
    </row>
    <row r="17" spans="3:5">
      <c r="C17" s="82"/>
      <c r="D17" s="82"/>
      <c r="E17" s="82"/>
    </row>
    <row r="18" spans="3:5">
      <c r="D18" t="s">
        <v>10</v>
      </c>
    </row>
  </sheetData>
  <phoneticPr fontId="0" type="noConversion"/>
  <pageMargins left="1.17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B23" sqref="B23"/>
    </sheetView>
  </sheetViews>
  <sheetFormatPr defaultRowHeight="12.75"/>
  <cols>
    <col min="1" max="1" width="24.85546875" customWidth="1"/>
    <col min="2" max="2" width="12.85546875" customWidth="1"/>
  </cols>
  <sheetData>
    <row r="1" spans="1:2">
      <c r="B1" t="s">
        <v>142</v>
      </c>
    </row>
    <row r="3" spans="1:2">
      <c r="A3" t="s">
        <v>148</v>
      </c>
    </row>
    <row r="7" spans="1:2">
      <c r="A7" s="33" t="s">
        <v>87</v>
      </c>
      <c r="B7" s="83" t="s">
        <v>140</v>
      </c>
    </row>
    <row r="9" spans="1:2">
      <c r="A9" t="s">
        <v>136</v>
      </c>
      <c r="B9" s="55">
        <v>83340.7</v>
      </c>
    </row>
    <row r="10" spans="1:2">
      <c r="B10" s="55"/>
    </row>
    <row r="11" spans="1:2">
      <c r="A11" t="s">
        <v>137</v>
      </c>
      <c r="B11" s="42">
        <v>174257.41</v>
      </c>
    </row>
    <row r="12" spans="1:2">
      <c r="B12" s="42"/>
    </row>
    <row r="13" spans="1:2">
      <c r="A13" t="s">
        <v>138</v>
      </c>
      <c r="B13" s="42">
        <v>6059.35</v>
      </c>
    </row>
    <row r="14" spans="1:2">
      <c r="B14" s="42"/>
    </row>
    <row r="15" spans="1:2">
      <c r="A15" t="s">
        <v>139</v>
      </c>
      <c r="B15" s="42">
        <v>4824.34</v>
      </c>
    </row>
    <row r="16" spans="1:2">
      <c r="B16" s="42"/>
    </row>
    <row r="17" spans="1:3" ht="13.5" thickBot="1">
      <c r="A17" t="s">
        <v>141</v>
      </c>
      <c r="B17" s="84">
        <f>+SUM(B9:B15)</f>
        <v>268481.8</v>
      </c>
    </row>
    <row r="18" spans="1:3" ht="13.5" thickTop="1"/>
    <row r="22" spans="1:3">
      <c r="B22" s="82"/>
      <c r="C22" s="82"/>
    </row>
    <row r="23" spans="1:3">
      <c r="B23" s="85" t="s">
        <v>149</v>
      </c>
      <c r="C23" s="85"/>
    </row>
  </sheetData>
  <phoneticPr fontId="0" type="noConversion"/>
  <pageMargins left="1.0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topLeftCell="A16" workbookViewId="0">
      <selection activeCell="C37" sqref="C37"/>
    </sheetView>
  </sheetViews>
  <sheetFormatPr defaultRowHeight="12.75"/>
  <cols>
    <col min="5" max="5" width="4.7109375" customWidth="1"/>
  </cols>
  <sheetData>
    <row r="1" spans="1:5">
      <c r="A1" t="s">
        <v>117</v>
      </c>
    </row>
    <row r="3" spans="1:5">
      <c r="A3" t="s">
        <v>118</v>
      </c>
    </row>
    <row r="5" spans="1:5">
      <c r="A5" t="s">
        <v>119</v>
      </c>
      <c r="E5" s="44"/>
    </row>
    <row r="7" spans="1:5">
      <c r="A7" t="s">
        <v>120</v>
      </c>
      <c r="E7" s="44"/>
    </row>
    <row r="9" spans="1:5">
      <c r="A9" t="s">
        <v>121</v>
      </c>
      <c r="E9" s="44"/>
    </row>
    <row r="11" spans="1:5">
      <c r="A11" t="s">
        <v>122</v>
      </c>
    </row>
    <row r="13" spans="1:5">
      <c r="B13" t="s">
        <v>57</v>
      </c>
      <c r="E13" s="44"/>
    </row>
    <row r="15" spans="1:5">
      <c r="B15" t="s">
        <v>123</v>
      </c>
      <c r="E15" s="44"/>
    </row>
    <row r="17" spans="1:5">
      <c r="B17" t="s">
        <v>124</v>
      </c>
      <c r="E17" s="44"/>
    </row>
    <row r="19" spans="1:5">
      <c r="A19" t="s">
        <v>125</v>
      </c>
      <c r="E19" s="44"/>
    </row>
    <row r="21" spans="1:5">
      <c r="A21" t="s">
        <v>126</v>
      </c>
      <c r="E21" s="44"/>
    </row>
    <row r="23" spans="1:5">
      <c r="A23" t="s">
        <v>127</v>
      </c>
      <c r="E23" s="44"/>
    </row>
    <row r="25" spans="1:5">
      <c r="A25" t="s">
        <v>128</v>
      </c>
      <c r="E25" s="44"/>
    </row>
    <row r="27" spans="1:5">
      <c r="A27" t="s">
        <v>129</v>
      </c>
      <c r="E27" s="44"/>
    </row>
  </sheetData>
  <phoneticPr fontId="0" type="noConversion"/>
  <pageMargins left="1.81" right="0.75" top="1.55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"/>
    </sheetView>
  </sheetViews>
  <sheetFormatPr defaultRowHeight="12.75"/>
  <cols>
    <col min="1" max="1" width="4.42578125" style="61" customWidth="1"/>
    <col min="2" max="2" width="68.7109375" style="86" customWidth="1"/>
  </cols>
  <sheetData>
    <row r="1" spans="1:2" ht="60" customHeight="1">
      <c r="A1" s="61">
        <v>1</v>
      </c>
      <c r="B1" s="87" t="s">
        <v>143</v>
      </c>
    </row>
    <row r="2" spans="1:2">
      <c r="A2" s="61">
        <v>2</v>
      </c>
    </row>
    <row r="3" spans="1:2">
      <c r="A3" s="61">
        <v>3</v>
      </c>
    </row>
    <row r="4" spans="1:2">
      <c r="A4" s="61">
        <v>4</v>
      </c>
    </row>
    <row r="5" spans="1:2">
      <c r="A5" s="61">
        <v>5</v>
      </c>
    </row>
    <row r="6" spans="1:2">
      <c r="A6" s="61">
        <v>6</v>
      </c>
    </row>
    <row r="7" spans="1:2">
      <c r="A7" s="61">
        <v>7</v>
      </c>
    </row>
    <row r="8" spans="1:2">
      <c r="A8" s="61">
        <v>8</v>
      </c>
    </row>
    <row r="9" spans="1:2">
      <c r="A9" s="61">
        <v>9</v>
      </c>
    </row>
    <row r="10" spans="1:2">
      <c r="A10" s="61">
        <v>10</v>
      </c>
    </row>
    <row r="11" spans="1:2">
      <c r="A11" s="61">
        <v>11</v>
      </c>
    </row>
    <row r="12" spans="1:2">
      <c r="A12" s="61">
        <v>12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R&amp;P Summary </vt:lpstr>
      <vt:lpstr>Receipts</vt:lpstr>
      <vt:lpstr>Payments</vt:lpstr>
      <vt:lpstr>2001-2002 explainers</vt:lpstr>
      <vt:lpstr>Return</vt:lpstr>
      <vt:lpstr>VAT</vt:lpstr>
      <vt:lpstr>Assets</vt:lpstr>
      <vt:lpstr>Check Sheet</vt:lpstr>
      <vt:lpstr>Deficiencies</vt:lpstr>
      <vt:lpstr>'R&amp;P Summary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Wheeler</dc:creator>
  <cp:lastModifiedBy>Barbara</cp:lastModifiedBy>
  <cp:lastPrinted>2020-05-11T09:24:09Z</cp:lastPrinted>
  <dcterms:created xsi:type="dcterms:W3CDTF">2000-02-26T23:52:51Z</dcterms:created>
  <dcterms:modified xsi:type="dcterms:W3CDTF">2020-06-06T12:12:43Z</dcterms:modified>
</cp:coreProperties>
</file>